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075" windowHeight="10545"/>
  </bookViews>
  <sheets>
    <sheet name="2014-2015" sheetId="1" r:id="rId1"/>
  </sheets>
  <calcPr calcId="145621"/>
</workbook>
</file>

<file path=xl/calcChain.xml><?xml version="1.0" encoding="utf-8"?>
<calcChain xmlns="http://schemas.openxmlformats.org/spreadsheetml/2006/main">
  <c r="F16" i="1" l="1"/>
  <c r="G16" i="1" s="1"/>
  <c r="H16" i="1" s="1"/>
  <c r="D16" i="1"/>
  <c r="B16" i="1"/>
  <c r="F15" i="1"/>
  <c r="G15" i="1" s="1"/>
  <c r="H15" i="1" s="1"/>
  <c r="D15" i="1"/>
  <c r="B15" i="1"/>
  <c r="F14" i="1"/>
  <c r="G14" i="1" s="1"/>
  <c r="H14" i="1" s="1"/>
  <c r="D14" i="1"/>
  <c r="B14" i="1"/>
  <c r="F13" i="1"/>
  <c r="G13" i="1" s="1"/>
  <c r="H13" i="1" s="1"/>
  <c r="D13" i="1"/>
  <c r="B13" i="1"/>
  <c r="F12" i="1"/>
  <c r="G12" i="1" s="1"/>
  <c r="H12" i="1" s="1"/>
  <c r="D12" i="1"/>
  <c r="B12" i="1"/>
  <c r="F11" i="1"/>
  <c r="G11" i="1" s="1"/>
  <c r="H11" i="1" s="1"/>
  <c r="D11" i="1"/>
  <c r="B11" i="1"/>
  <c r="F10" i="1"/>
  <c r="G10" i="1" s="1"/>
  <c r="H10" i="1" s="1"/>
  <c r="D10" i="1"/>
  <c r="B10" i="1"/>
  <c r="F9" i="1"/>
  <c r="G9" i="1" s="1"/>
  <c r="H9" i="1" s="1"/>
  <c r="D9" i="1"/>
  <c r="B9" i="1"/>
  <c r="F8" i="1"/>
  <c r="G8" i="1" s="1"/>
  <c r="D8" i="1"/>
  <c r="B8" i="1"/>
  <c r="F7" i="1"/>
  <c r="G7" i="1" s="1"/>
  <c r="D7" i="1"/>
  <c r="B7" i="1"/>
  <c r="F6" i="1"/>
  <c r="G6" i="1" s="1"/>
  <c r="D6" i="1"/>
  <c r="B6" i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B5" i="1"/>
  <c r="E2" i="1"/>
  <c r="F5" i="1" l="1"/>
  <c r="H7" i="1" s="1"/>
  <c r="H6" i="1" l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F17" i="1"/>
  <c r="F18" i="1" s="1"/>
  <c r="G5" i="1"/>
  <c r="H5" i="1" s="1"/>
  <c r="H8" i="1"/>
</calcChain>
</file>

<file path=xl/sharedStrings.xml><?xml version="1.0" encoding="utf-8"?>
<sst xmlns="http://schemas.openxmlformats.org/spreadsheetml/2006/main" count="15" uniqueCount="15">
  <si>
    <t>Yearly Water Consumption</t>
  </si>
  <si>
    <t>Yearly Allowance before Excess</t>
  </si>
  <si>
    <t>(Excess Water Charge)</t>
  </si>
  <si>
    <t>Meter Readings</t>
  </si>
  <si>
    <t>Month</t>
  </si>
  <si>
    <t>Mthly Allce</t>
  </si>
  <si>
    <t>EOM Target</t>
  </si>
  <si>
    <t>Opening</t>
  </si>
  <si>
    <t>Closing</t>
  </si>
  <si>
    <t>Actual Usage</t>
  </si>
  <si>
    <t>Monthly (Under)/Over</t>
  </si>
  <si>
    <t>Yearly Progress</t>
  </si>
  <si>
    <t>YTD Analysis</t>
  </si>
  <si>
    <t>Excess Charge</t>
  </si>
  <si>
    <t>email 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</si>
</sst>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\ &quot;Megalitres&quot;"/>
    <numFmt numFmtId="165" formatCode="&quot;or&quot;\ #,##0\ &quot;Ml/Day&quot;"/>
    <numFmt numFmtId="166" formatCode="_-&quot;$&quot;* #,##0.00_ &quot;per Ml&quot;\ ;\-&quot;$&quot;* #,##0.00_-;_-&quot;$&quot;* &quot;-&quot;??_-;_-@_-"/>
    <numFmt numFmtId="167" formatCode="#,##0\ &quot;Ml per day&quot;"/>
    <numFmt numFmtId="168" formatCode="mmmm"/>
    <numFmt numFmtId="169" formatCode="_(* #,##0.00_);_(* \(#,##0.00\);_(* &quot;-&quot;??_);_(@_)"/>
    <numFmt numFmtId="170" formatCode="#,##0\ &quot;Megalitres Remaining&quot;"/>
    <numFmt numFmtId="171" formatCode="#,##0.00\ &quot;Ml&quot;"/>
    <numFmt numFmtId="172" formatCode="#,##0\ &quot;Ml&quot;"/>
    <numFmt numFmtId="173" formatCode="&quot;for Financial Year &quot;00/00"/>
  </numFmts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26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7" fillId="0" borderId="0" applyNumberFormat="0" applyFill="0" applyBorder="0" applyAlignment="0" applyProtection="0"/>
  </cellStyleXfs>
  <cellXfs count="54">
    <xf numFmtId="0" fontId="0" fillId="0" borderId="0" xfId="0"/>
    <xf numFmtId="43" fontId="1" fillId="4" borderId="13" xfId="1" applyNumberFormat="1" applyFont="1" applyFill="1" applyBorder="1" applyProtection="1">
      <protection locked="0"/>
    </xf>
    <xf numFmtId="43" fontId="1" fillId="4" borderId="13" xfId="1" quotePrefix="1" applyNumberFormat="1" applyFont="1" applyFill="1" applyBorder="1" applyProtection="1">
      <protection locked="0"/>
    </xf>
    <xf numFmtId="43" fontId="1" fillId="4" borderId="10" xfId="1" applyNumberFormat="1" applyFont="1" applyFill="1" applyBorder="1" applyProtection="1">
      <protection locked="0"/>
    </xf>
    <xf numFmtId="0" fontId="0" fillId="0" borderId="0" xfId="0" applyProtection="1"/>
    <xf numFmtId="0" fontId="1" fillId="2" borderId="1" xfId="1" applyBorder="1" applyProtection="1"/>
    <xf numFmtId="0" fontId="1" fillId="2" borderId="2" xfId="1" applyBorder="1" applyProtection="1"/>
    <xf numFmtId="165" fontId="3" fillId="2" borderId="4" xfId="1" applyNumberFormat="1" applyFont="1" applyBorder="1" applyAlignment="1" applyProtection="1"/>
    <xf numFmtId="0" fontId="1" fillId="2" borderId="0" xfId="1" applyAlignment="1" applyProtection="1"/>
    <xf numFmtId="0" fontId="1" fillId="2" borderId="3" xfId="1" applyBorder="1" applyProtection="1"/>
    <xf numFmtId="0" fontId="4" fillId="3" borderId="0" xfId="0" applyFont="1" applyFill="1" applyProtection="1"/>
    <xf numFmtId="0" fontId="5" fillId="0" borderId="0" xfId="0" applyFont="1" applyProtection="1"/>
    <xf numFmtId="0" fontId="1" fillId="2" borderId="5" xfId="1" applyBorder="1" applyAlignment="1" applyProtection="1">
      <alignment wrapText="1"/>
    </xf>
    <xf numFmtId="0" fontId="1" fillId="2" borderId="5" xfId="1" applyBorder="1" applyAlignment="1" applyProtection="1">
      <alignment horizontal="center" wrapText="1"/>
    </xf>
    <xf numFmtId="0" fontId="1" fillId="2" borderId="5" xfId="1" applyFont="1" applyBorder="1" applyAlignment="1" applyProtection="1">
      <alignment wrapText="1"/>
    </xf>
    <xf numFmtId="167" fontId="4" fillId="3" borderId="6" xfId="0" applyNumberFormat="1" applyFont="1" applyFill="1" applyBorder="1" applyAlignment="1" applyProtection="1">
      <alignment wrapText="1"/>
    </xf>
    <xf numFmtId="0" fontId="4" fillId="3" borderId="7" xfId="0" applyFont="1" applyFill="1" applyBorder="1" applyAlignment="1" applyProtection="1">
      <alignment wrapText="1"/>
    </xf>
    <xf numFmtId="0" fontId="5" fillId="0" borderId="0" xfId="0" applyFont="1" applyAlignment="1" applyProtection="1">
      <alignment wrapText="1"/>
    </xf>
    <xf numFmtId="0" fontId="1" fillId="2" borderId="8" xfId="1" applyBorder="1" applyAlignment="1" applyProtection="1">
      <alignment horizontal="center" wrapText="1"/>
    </xf>
    <xf numFmtId="0" fontId="1" fillId="2" borderId="9" xfId="1" applyBorder="1" applyAlignment="1" applyProtection="1">
      <alignment horizontal="center"/>
    </xf>
    <xf numFmtId="0" fontId="1" fillId="2" borderId="10" xfId="1" applyBorder="1" applyAlignment="1" applyProtection="1">
      <alignment horizontal="center"/>
    </xf>
    <xf numFmtId="0" fontId="1" fillId="2" borderId="8" xfId="1" applyFont="1" applyBorder="1" applyAlignment="1" applyProtection="1">
      <alignment horizontal="center" wrapText="1"/>
    </xf>
    <xf numFmtId="168" fontId="1" fillId="2" borderId="11" xfId="1" applyNumberFormat="1" applyFont="1" applyBorder="1" applyAlignment="1" applyProtection="1">
      <alignment horizontal="left" indent="1"/>
    </xf>
    <xf numFmtId="0" fontId="1" fillId="2" borderId="11" xfId="1" applyFont="1" applyBorder="1" applyProtection="1"/>
    <xf numFmtId="43" fontId="1" fillId="2" borderId="12" xfId="1" applyNumberFormat="1" applyFont="1" applyBorder="1" applyProtection="1"/>
    <xf numFmtId="169" fontId="1" fillId="2" borderId="11" xfId="1" applyNumberFormat="1" applyFont="1" applyBorder="1" applyProtection="1"/>
    <xf numFmtId="170" fontId="1" fillId="2" borderId="11" xfId="1" applyNumberFormat="1" applyFont="1" applyBorder="1" applyProtection="1"/>
    <xf numFmtId="171" fontId="4" fillId="3" borderId="12" xfId="0" applyNumberFormat="1" applyFont="1" applyFill="1" applyBorder="1" applyProtection="1"/>
    <xf numFmtId="0" fontId="4" fillId="3" borderId="13" xfId="0" applyFont="1" applyFill="1" applyBorder="1" applyProtection="1"/>
    <xf numFmtId="0" fontId="6" fillId="0" borderId="0" xfId="0" applyFont="1" applyProtection="1"/>
    <xf numFmtId="0" fontId="1" fillId="2" borderId="8" xfId="1" applyFont="1" applyBorder="1" applyProtection="1"/>
    <xf numFmtId="43" fontId="1" fillId="2" borderId="9" xfId="1" applyNumberFormat="1" applyFont="1" applyBorder="1" applyProtection="1"/>
    <xf numFmtId="169" fontId="1" fillId="2" borderId="8" xfId="1" applyNumberFormat="1" applyFont="1" applyBorder="1" applyProtection="1"/>
    <xf numFmtId="170" fontId="1" fillId="2" borderId="8" xfId="1" applyNumberFormat="1" applyFont="1" applyBorder="1" applyProtection="1"/>
    <xf numFmtId="171" fontId="4" fillId="3" borderId="9" xfId="0" applyNumberFormat="1" applyFont="1" applyFill="1" applyBorder="1" applyProtection="1"/>
    <xf numFmtId="0" fontId="4" fillId="3" borderId="10" xfId="0" applyFont="1" applyFill="1" applyBorder="1" applyProtection="1"/>
    <xf numFmtId="0" fontId="1" fillId="2" borderId="0" xfId="1" applyProtection="1"/>
    <xf numFmtId="43" fontId="1" fillId="2" borderId="0" xfId="1" applyNumberFormat="1" applyProtection="1"/>
    <xf numFmtId="172" fontId="1" fillId="2" borderId="0" xfId="1" applyNumberFormat="1" applyProtection="1"/>
    <xf numFmtId="0" fontId="1" fillId="2" borderId="0" xfId="1" applyAlignment="1" applyProtection="1">
      <alignment horizontal="right"/>
    </xf>
    <xf numFmtId="44" fontId="1" fillId="2" borderId="0" xfId="1" applyNumberFormat="1" applyProtection="1"/>
    <xf numFmtId="0" fontId="1" fillId="0" borderId="0" xfId="0" applyFont="1" applyProtection="1"/>
    <xf numFmtId="43" fontId="1" fillId="2" borderId="12" xfId="1" applyNumberFormat="1" applyFont="1" applyBorder="1" applyProtection="1">
      <protection locked="0"/>
    </xf>
    <xf numFmtId="164" fontId="3" fillId="2" borderId="3" xfId="1" applyNumberFormat="1" applyFont="1" applyBorder="1" applyAlignment="1" applyProtection="1">
      <alignment horizontal="center"/>
      <protection locked="0"/>
    </xf>
    <xf numFmtId="166" fontId="3" fillId="2" borderId="1" xfId="1" applyNumberFormat="1" applyFont="1" applyBorder="1" applyProtection="1">
      <protection locked="0"/>
    </xf>
    <xf numFmtId="173" fontId="0" fillId="0" borderId="0" xfId="0" applyNumberFormat="1" applyProtection="1"/>
    <xf numFmtId="173" fontId="1" fillId="2" borderId="0" xfId="1" applyNumberFormat="1" applyAlignment="1" applyProtection="1">
      <alignment horizontal="centerContinuous"/>
    </xf>
    <xf numFmtId="0" fontId="1" fillId="2" borderId="0" xfId="1" applyAlignment="1" applyProtection="1">
      <alignment horizontal="centerContinuous"/>
    </xf>
    <xf numFmtId="0" fontId="7" fillId="3" borderId="0" xfId="2" applyFill="1" applyProtection="1"/>
    <xf numFmtId="0" fontId="2" fillId="2" borderId="0" xfId="1" applyFont="1" applyAlignment="1" applyProtection="1">
      <alignment horizontal="center"/>
    </xf>
    <xf numFmtId="0" fontId="1" fillId="2" borderId="6" xfId="1" applyBorder="1" applyAlignment="1" applyProtection="1">
      <alignment horizontal="center" wrapText="1"/>
    </xf>
    <xf numFmtId="0" fontId="1" fillId="2" borderId="7" xfId="1" applyBorder="1" applyAlignment="1" applyProtection="1">
      <alignment horizontal="center" wrapText="1"/>
    </xf>
    <xf numFmtId="0" fontId="4" fillId="3" borderId="9" xfId="0" applyFont="1" applyFill="1" applyBorder="1" applyAlignment="1" applyProtection="1">
      <alignment horizontal="center"/>
    </xf>
    <xf numFmtId="0" fontId="4" fillId="3" borderId="10" xfId="0" applyFont="1" applyFill="1" applyBorder="1" applyAlignment="1" applyProtection="1">
      <alignment horizontal="center"/>
    </xf>
  </cellXfs>
  <cellStyles count="3">
    <cellStyle name="Good" xfId="1" builtinId="26"/>
    <cellStyle name="Hyperlink" xfId="2" builtinId="8"/>
    <cellStyle name="Normal" xfId="0" builtinId="0"/>
  </cellStyles>
  <dxfs count="4"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236569</xdr:colOff>
      <xdr:row>0</xdr:row>
      <xdr:rowOff>0</xdr:rowOff>
    </xdr:from>
    <xdr:to>
      <xdr:col>2</xdr:col>
      <xdr:colOff>624640</xdr:colOff>
      <xdr:row>0</xdr:row>
      <xdr:rowOff>384048</xdr:rowOff>
    </xdr:to>
    <xdr:pic>
      <xdr:nvPicPr>
        <xdr:cNvPr id="2" name="Picture 1" descr="Bookkeeping, IT &amp; Spreadsheet Solutions&#10;ABN 46 755 781 596" title="Edward James Harringto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4657" y="0"/>
          <a:ext cx="388071" cy="384048"/>
        </a:xfrm>
        <a:prstGeom prst="rect">
          <a:avLst/>
        </a:prstGeom>
        <a:solidFill>
          <a:schemeClr val="tx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jh296@bigpond.com?subject=Water%20Consumption%20Spreadshe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="153" zoomScaleNormal="153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J18" sqref="A1:J18"/>
    </sheetView>
  </sheetViews>
  <sheetFormatPr defaultRowHeight="15" x14ac:dyDescent="0.25"/>
  <cols>
    <col min="1" max="1" width="12.140625" style="4" customWidth="1"/>
    <col min="2" max="3" width="9.42578125" style="4" bestFit="1" customWidth="1"/>
    <col min="4" max="4" width="14.42578125" style="4" bestFit="1" customWidth="1"/>
    <col min="5" max="5" width="11.28515625" style="4" customWidth="1"/>
    <col min="6" max="6" width="10.140625" style="4" customWidth="1"/>
    <col min="7" max="7" width="17.140625" style="4" customWidth="1"/>
    <col min="8" max="8" width="21.5703125" style="4" customWidth="1"/>
    <col min="9" max="9" width="11" style="41" bestFit="1" customWidth="1"/>
    <col min="10" max="10" width="9.42578125" style="41" bestFit="1" customWidth="1"/>
    <col min="11" max="16384" width="9.140625" style="4"/>
  </cols>
  <sheetData>
    <row r="1" spans="1:10" ht="30.75" customHeight="1" x14ac:dyDescent="0.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s="11" customFormat="1" x14ac:dyDescent="0.25">
      <c r="A2" s="5" t="s">
        <v>1</v>
      </c>
      <c r="B2" s="6"/>
      <c r="C2" s="6"/>
      <c r="D2" s="43">
        <v>900</v>
      </c>
      <c r="E2" s="7">
        <f>D2/365</f>
        <v>2.4657534246575343</v>
      </c>
      <c r="F2" s="8"/>
      <c r="G2" s="44">
        <v>1.33</v>
      </c>
      <c r="H2" s="9" t="s">
        <v>2</v>
      </c>
      <c r="I2" s="10"/>
      <c r="J2" s="10"/>
    </row>
    <row r="3" spans="1:10" s="17" customFormat="1" x14ac:dyDescent="0.25">
      <c r="A3" s="12"/>
      <c r="B3" s="12"/>
      <c r="C3" s="12"/>
      <c r="D3" s="50" t="s">
        <v>3</v>
      </c>
      <c r="E3" s="51"/>
      <c r="F3" s="13"/>
      <c r="G3" s="12"/>
      <c r="H3" s="14"/>
      <c r="I3" s="15"/>
      <c r="J3" s="16"/>
    </row>
    <row r="4" spans="1:10" s="11" customFormat="1" ht="30" x14ac:dyDescent="0.25">
      <c r="A4" s="18" t="s">
        <v>4</v>
      </c>
      <c r="B4" s="18" t="s">
        <v>5</v>
      </c>
      <c r="C4" s="18" t="s">
        <v>6</v>
      </c>
      <c r="D4" s="19" t="s">
        <v>7</v>
      </c>
      <c r="E4" s="20" t="s">
        <v>8</v>
      </c>
      <c r="F4" s="18" t="s">
        <v>9</v>
      </c>
      <c r="G4" s="18" t="s">
        <v>10</v>
      </c>
      <c r="H4" s="21" t="s">
        <v>11</v>
      </c>
      <c r="I4" s="52" t="s">
        <v>12</v>
      </c>
      <c r="J4" s="53"/>
    </row>
    <row r="5" spans="1:10" s="11" customFormat="1" x14ac:dyDescent="0.25">
      <c r="A5" s="22">
        <v>41121</v>
      </c>
      <c r="B5" s="23">
        <f>D$2/12</f>
        <v>75</v>
      </c>
      <c r="C5" s="23">
        <f>D5+B5</f>
        <v>75</v>
      </c>
      <c r="D5" s="42"/>
      <c r="E5" s="1"/>
      <c r="F5" s="25">
        <f>E5-D5</f>
        <v>0</v>
      </c>
      <c r="G5" s="25" t="str">
        <f>IF(F5&gt;0,F5-B5,"")</f>
        <v/>
      </c>
      <c r="H5" s="26" t="str">
        <f>IF(G5="","",D$2-SUM(F$5:F5))</f>
        <v/>
      </c>
      <c r="I5" s="27">
        <f ca="1">IF(TODAY()&lt;A5,"",SUM(F$5:F5)-SUM(B$5:B5))</f>
        <v>-75</v>
      </c>
      <c r="J5" s="28" t="str">
        <f t="shared" ref="J5:J7" ca="1" si="0">IF(TODAY()&lt;A5,"",IF(I5&gt;0,"Over YTD","YTD Under"))</f>
        <v>YTD Under</v>
      </c>
    </row>
    <row r="6" spans="1:10" s="11" customFormat="1" x14ac:dyDescent="0.25">
      <c r="A6" s="22">
        <v>41152</v>
      </c>
      <c r="B6" s="23">
        <f t="shared" ref="B6:B16" si="1">D$2/12</f>
        <v>75</v>
      </c>
      <c r="C6" s="23">
        <f>+C5+B6</f>
        <v>150</v>
      </c>
      <c r="D6" s="24">
        <f t="shared" ref="D6:D16" si="2">E5</f>
        <v>0</v>
      </c>
      <c r="E6" s="1"/>
      <c r="F6" s="25">
        <f>IF(E6=0,0,(E6-D6))</f>
        <v>0</v>
      </c>
      <c r="G6" s="25" t="str">
        <f t="shared" ref="G6:G16" si="3">IF(F6&gt;0,F6-B6,"")</f>
        <v/>
      </c>
      <c r="H6" s="26" t="str">
        <f>IF(G6="","",D$2-SUM(F$5:F6))</f>
        <v/>
      </c>
      <c r="I6" s="27">
        <f ca="1">IF(TODAY()&lt;A6,"",SUM(F$5:F6)-SUM(B$5:B6))</f>
        <v>-150</v>
      </c>
      <c r="J6" s="28" t="str">
        <f t="shared" ca="1" si="0"/>
        <v>YTD Under</v>
      </c>
    </row>
    <row r="7" spans="1:10" s="11" customFormat="1" x14ac:dyDescent="0.25">
      <c r="A7" s="22">
        <v>41182</v>
      </c>
      <c r="B7" s="23">
        <f t="shared" si="1"/>
        <v>75</v>
      </c>
      <c r="C7" s="23">
        <f t="shared" ref="C7:C16" si="4">+C6+B7</f>
        <v>225</v>
      </c>
      <c r="D7" s="24">
        <f t="shared" si="2"/>
        <v>0</v>
      </c>
      <c r="E7" s="2"/>
      <c r="F7" s="25">
        <f t="shared" ref="F7:F16" si="5">IF(E7=0,0,(E7-D7))</f>
        <v>0</v>
      </c>
      <c r="G7" s="25" t="str">
        <f t="shared" si="3"/>
        <v/>
      </c>
      <c r="H7" s="26" t="str">
        <f>IF(G7="","",D$2-SUM(F$5:F7))</f>
        <v/>
      </c>
      <c r="I7" s="27">
        <f ca="1">IF(TODAY()&lt;A7,"",SUM(F$5:F7)-SUM(B$5:B7))</f>
        <v>-225</v>
      </c>
      <c r="J7" s="28" t="str">
        <f t="shared" ca="1" si="0"/>
        <v>YTD Under</v>
      </c>
    </row>
    <row r="8" spans="1:10" s="11" customFormat="1" x14ac:dyDescent="0.25">
      <c r="A8" s="22">
        <v>41213</v>
      </c>
      <c r="B8" s="23">
        <f t="shared" si="1"/>
        <v>75</v>
      </c>
      <c r="C8" s="23">
        <f t="shared" si="4"/>
        <v>300</v>
      </c>
      <c r="D8" s="24">
        <f t="shared" si="2"/>
        <v>0</v>
      </c>
      <c r="E8" s="1"/>
      <c r="F8" s="25">
        <f t="shared" si="5"/>
        <v>0</v>
      </c>
      <c r="G8" s="25" t="str">
        <f t="shared" si="3"/>
        <v/>
      </c>
      <c r="H8" s="26" t="str">
        <f>IF(G8="","",D$2-SUM(F$5:F8))</f>
        <v/>
      </c>
      <c r="I8" s="27">
        <f ca="1">IF(TODAY()&lt;A8,"",SUM(F$5:F8)-SUM(B$5:B8))</f>
        <v>-300</v>
      </c>
      <c r="J8" s="28" t="str">
        <f ca="1">IF(TODAY()&lt;A8,"",IF(I8&gt;0,"Over YTD","YTD Under"))</f>
        <v>YTD Under</v>
      </c>
    </row>
    <row r="9" spans="1:10" s="11" customFormat="1" x14ac:dyDescent="0.25">
      <c r="A9" s="22">
        <v>41243</v>
      </c>
      <c r="B9" s="23">
        <f t="shared" si="1"/>
        <v>75</v>
      </c>
      <c r="C9" s="23">
        <f>+C8+B9</f>
        <v>375</v>
      </c>
      <c r="D9" s="24">
        <f t="shared" si="2"/>
        <v>0</v>
      </c>
      <c r="E9" s="1"/>
      <c r="F9" s="25">
        <f t="shared" si="5"/>
        <v>0</v>
      </c>
      <c r="G9" s="25" t="str">
        <f t="shared" si="3"/>
        <v/>
      </c>
      <c r="H9" s="26" t="str">
        <f>IF(G9="","",D$2-SUM(F$5:F9))</f>
        <v/>
      </c>
      <c r="I9" s="27">
        <f ca="1">IF(TODAY()&lt;A9,"",SUM(F$5:F9)-SUM(B$5:B9))</f>
        <v>-375</v>
      </c>
      <c r="J9" s="28" t="str">
        <f t="shared" ref="J9:J16" ca="1" si="6">IF(TODAY()&lt;A9,"",IF(I9&gt;0,"Over YTD","YTD Under"))</f>
        <v>YTD Under</v>
      </c>
    </row>
    <row r="10" spans="1:10" s="29" customFormat="1" x14ac:dyDescent="0.25">
      <c r="A10" s="22">
        <v>41274</v>
      </c>
      <c r="B10" s="23">
        <f t="shared" si="1"/>
        <v>75</v>
      </c>
      <c r="C10" s="23">
        <f t="shared" si="4"/>
        <v>450</v>
      </c>
      <c r="D10" s="24">
        <f t="shared" si="2"/>
        <v>0</v>
      </c>
      <c r="E10" s="1"/>
      <c r="F10" s="25">
        <f t="shared" si="5"/>
        <v>0</v>
      </c>
      <c r="G10" s="25" t="str">
        <f t="shared" si="3"/>
        <v/>
      </c>
      <c r="H10" s="26" t="str">
        <f>IF(G10="","",D$2-SUM(F$5:F10))</f>
        <v/>
      </c>
      <c r="I10" s="27">
        <f ca="1">IF(TODAY()&lt;A10,"",SUM(F$5:F10)-SUM(B$5:B10))</f>
        <v>-450</v>
      </c>
      <c r="J10" s="28" t="str">
        <f t="shared" ca="1" si="6"/>
        <v>YTD Under</v>
      </c>
    </row>
    <row r="11" spans="1:10" s="11" customFormat="1" x14ac:dyDescent="0.25">
      <c r="A11" s="22">
        <v>41305</v>
      </c>
      <c r="B11" s="23">
        <f t="shared" si="1"/>
        <v>75</v>
      </c>
      <c r="C11" s="23">
        <f t="shared" si="4"/>
        <v>525</v>
      </c>
      <c r="D11" s="24">
        <f t="shared" si="2"/>
        <v>0</v>
      </c>
      <c r="E11" s="1"/>
      <c r="F11" s="25">
        <f t="shared" si="5"/>
        <v>0</v>
      </c>
      <c r="G11" s="25" t="str">
        <f t="shared" si="3"/>
        <v/>
      </c>
      <c r="H11" s="26" t="str">
        <f>IF(G11="","",D$2-SUM(F$5:F11))</f>
        <v/>
      </c>
      <c r="I11" s="27">
        <f ca="1">IF(TODAY()&lt;A11,"",SUM(F$5:F11)-SUM(B$5:B11))</f>
        <v>-525</v>
      </c>
      <c r="J11" s="28" t="str">
        <f t="shared" ca="1" si="6"/>
        <v>YTD Under</v>
      </c>
    </row>
    <row r="12" spans="1:10" s="29" customFormat="1" x14ac:dyDescent="0.25">
      <c r="A12" s="22">
        <v>41333</v>
      </c>
      <c r="B12" s="23">
        <f t="shared" si="1"/>
        <v>75</v>
      </c>
      <c r="C12" s="23">
        <f t="shared" si="4"/>
        <v>600</v>
      </c>
      <c r="D12" s="24">
        <f t="shared" si="2"/>
        <v>0</v>
      </c>
      <c r="E12" s="1"/>
      <c r="F12" s="25">
        <f t="shared" si="5"/>
        <v>0</v>
      </c>
      <c r="G12" s="25" t="str">
        <f t="shared" si="3"/>
        <v/>
      </c>
      <c r="H12" s="26" t="str">
        <f>IF(G12="","",D$2-SUM(F$5:F12))</f>
        <v/>
      </c>
      <c r="I12" s="27">
        <f ca="1">IF(TODAY()&lt;A12,"",SUM(F$5:F12)-SUM(B$5:B12))</f>
        <v>-600</v>
      </c>
      <c r="J12" s="28" t="str">
        <f t="shared" ca="1" si="6"/>
        <v>YTD Under</v>
      </c>
    </row>
    <row r="13" spans="1:10" s="11" customFormat="1" x14ac:dyDescent="0.25">
      <c r="A13" s="22">
        <v>41364</v>
      </c>
      <c r="B13" s="23">
        <f t="shared" si="1"/>
        <v>75</v>
      </c>
      <c r="C13" s="23">
        <f t="shared" si="4"/>
        <v>675</v>
      </c>
      <c r="D13" s="24">
        <f t="shared" si="2"/>
        <v>0</v>
      </c>
      <c r="E13" s="1"/>
      <c r="F13" s="25">
        <f t="shared" si="5"/>
        <v>0</v>
      </c>
      <c r="G13" s="25" t="str">
        <f t="shared" si="3"/>
        <v/>
      </c>
      <c r="H13" s="26" t="str">
        <f>IF(G13="","",D$2-SUM(F$5:F13))</f>
        <v/>
      </c>
      <c r="I13" s="27">
        <f ca="1">IF(TODAY()&lt;A13,"",SUM(F$5:F13)-SUM(B$5:B13))</f>
        <v>-675</v>
      </c>
      <c r="J13" s="28" t="str">
        <f t="shared" ca="1" si="6"/>
        <v>YTD Under</v>
      </c>
    </row>
    <row r="14" spans="1:10" s="29" customFormat="1" x14ac:dyDescent="0.25">
      <c r="A14" s="22">
        <v>41394</v>
      </c>
      <c r="B14" s="23">
        <f t="shared" si="1"/>
        <v>75</v>
      </c>
      <c r="C14" s="23">
        <f t="shared" si="4"/>
        <v>750</v>
      </c>
      <c r="D14" s="24">
        <f t="shared" si="2"/>
        <v>0</v>
      </c>
      <c r="E14" s="1"/>
      <c r="F14" s="25">
        <f t="shared" si="5"/>
        <v>0</v>
      </c>
      <c r="G14" s="25" t="str">
        <f t="shared" si="3"/>
        <v/>
      </c>
      <c r="H14" s="26" t="str">
        <f>IF(G14="","",D$2-SUM(F$5:F14))</f>
        <v/>
      </c>
      <c r="I14" s="27">
        <f ca="1">IF(TODAY()&lt;A14,"",SUM(F$5:F14)-SUM(B$5:B14))</f>
        <v>-750</v>
      </c>
      <c r="J14" s="28" t="str">
        <f t="shared" ca="1" si="6"/>
        <v>YTD Under</v>
      </c>
    </row>
    <row r="15" spans="1:10" s="11" customFormat="1" x14ac:dyDescent="0.25">
      <c r="A15" s="22">
        <v>41425</v>
      </c>
      <c r="B15" s="23">
        <f t="shared" si="1"/>
        <v>75</v>
      </c>
      <c r="C15" s="23">
        <f t="shared" si="4"/>
        <v>825</v>
      </c>
      <c r="D15" s="24">
        <f t="shared" si="2"/>
        <v>0</v>
      </c>
      <c r="E15" s="1"/>
      <c r="F15" s="25">
        <f t="shared" si="5"/>
        <v>0</v>
      </c>
      <c r="G15" s="25" t="str">
        <f t="shared" si="3"/>
        <v/>
      </c>
      <c r="H15" s="26" t="str">
        <f>IF(G15="","",D$2-SUM(F$5:F15))</f>
        <v/>
      </c>
      <c r="I15" s="27">
        <f ca="1">IF(TODAY()&lt;A15,"",SUM(F$5:F15)-SUM(B$5:B15))</f>
        <v>-825</v>
      </c>
      <c r="J15" s="28" t="str">
        <f t="shared" ca="1" si="6"/>
        <v>YTD Under</v>
      </c>
    </row>
    <row r="16" spans="1:10" s="29" customFormat="1" x14ac:dyDescent="0.25">
      <c r="A16" s="22">
        <v>41455</v>
      </c>
      <c r="B16" s="30">
        <f t="shared" si="1"/>
        <v>75</v>
      </c>
      <c r="C16" s="30">
        <f t="shared" si="4"/>
        <v>900</v>
      </c>
      <c r="D16" s="31">
        <f t="shared" si="2"/>
        <v>0</v>
      </c>
      <c r="E16" s="3"/>
      <c r="F16" s="32">
        <f t="shared" si="5"/>
        <v>0</v>
      </c>
      <c r="G16" s="32" t="str">
        <f t="shared" si="3"/>
        <v/>
      </c>
      <c r="H16" s="33" t="str">
        <f>IF(G16="","",D$2-SUM(F$5:F16))</f>
        <v/>
      </c>
      <c r="I16" s="34">
        <f ca="1">IF(TODAY()&lt;A16,"",SUM(F$5:F16)-SUM(B$5:B16))</f>
        <v>-900</v>
      </c>
      <c r="J16" s="35" t="str">
        <f t="shared" ca="1" si="6"/>
        <v>YTD Under</v>
      </c>
    </row>
    <row r="17" spans="1:10" s="11" customFormat="1" x14ac:dyDescent="0.25">
      <c r="A17" s="36"/>
      <c r="B17" s="36"/>
      <c r="C17" s="37">
        <f>C16-D5</f>
        <v>900</v>
      </c>
      <c r="D17" s="36"/>
      <c r="E17" s="36"/>
      <c r="F17" s="38">
        <f>SUM(F5:F16)</f>
        <v>0</v>
      </c>
      <c r="G17" s="36"/>
      <c r="H17" s="36"/>
      <c r="I17" s="10"/>
      <c r="J17" s="10"/>
    </row>
    <row r="18" spans="1:10" s="11" customFormat="1" x14ac:dyDescent="0.25">
      <c r="A18" s="36"/>
      <c r="B18" s="36"/>
      <c r="C18" s="36"/>
      <c r="D18" s="36"/>
      <c r="E18" s="39" t="s">
        <v>13</v>
      </c>
      <c r="F18" s="40" t="str">
        <f>IF(F17&gt;D2,(F17-D2)*G2," $ N/A")</f>
        <v xml:space="preserve"> $ N/A</v>
      </c>
      <c r="G18" s="46">
        <v>0.93333333333333335</v>
      </c>
      <c r="H18" s="47"/>
      <c r="I18" s="48" t="s">
        <v>14</v>
      </c>
      <c r="J18" s="10"/>
    </row>
    <row r="19" spans="1:10" x14ac:dyDescent="0.25">
      <c r="G19" s="45"/>
    </row>
  </sheetData>
  <sheetProtection password="833B" sheet="1" objects="1" scenarios="1" formatCells="0"/>
  <mergeCells count="3">
    <mergeCell ref="A1:J1"/>
    <mergeCell ref="D3:E3"/>
    <mergeCell ref="I4:J4"/>
  </mergeCells>
  <conditionalFormatting sqref="G5:G16">
    <cfRule type="cellIs" dxfId="3" priority="3" operator="greaterThan">
      <formula>0</formula>
    </cfRule>
    <cfRule type="aboveAverage" dxfId="2" priority="4"/>
  </conditionalFormatting>
  <conditionalFormatting sqref="I5:I16">
    <cfRule type="cellIs" dxfId="1" priority="2" operator="greaterThan">
      <formula>0</formula>
    </cfRule>
  </conditionalFormatting>
  <conditionalFormatting sqref="J5:J16">
    <cfRule type="containsText" dxfId="0" priority="1" operator="containsText" text="Over">
      <formula>NOT(ISERROR(SEARCH("Over",J5)))</formula>
    </cfRule>
  </conditionalFormatting>
  <hyperlinks>
    <hyperlink ref="I18" r:id="rId1" tooltip="email comments, suggestions and to obtain more information"/>
  </hyperlinks>
  <pageMargins left="0.7" right="0.7" top="0.75" bottom="0.75" header="0.3" footer="0.3"/>
  <pageSetup paperSize="9" orientation="landscape" horizont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2014-2015</vt:lpstr>
    </vt:vector>
  </TitlesOfParts>
  <Company>Edward James Harrington ABN 46 755 781 596</Company>
  <LinksUpToDate>false</LinksUpToDate>
  <SharedDoc>false</SharedDoc>
  <HyperlinkBase>www.tedharrington.wix.com/ejh296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Template - Water Consumption</dc:title>
  <dc:subject>Water Consumption</dc:subject>
  <dc:creator>Ted Harrington</dc:creator>
  <cp:keywords>Water</cp:keywords>
  <dc:description>for more templates, contact me via email at ejh296@bigpond.com</dc:description>
  <cp:lastModifiedBy>Ted Harrington</cp:lastModifiedBy>
  <dcterms:created xsi:type="dcterms:W3CDTF">2014-11-23T23:02:04Z</dcterms:created>
  <dcterms:modified xsi:type="dcterms:W3CDTF">2014-11-24T01:07:45Z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WDocAuthor">
    <vt:lpwstr/>
  </property>
  <property fmtid="{D5CDD505-2E9C-101B-9397-08002B2CF9AE}" pid="3" name="DWDocClass">
    <vt:lpwstr/>
  </property>
  <property fmtid="{D5CDD505-2E9C-101B-9397-08002B2CF9AE}" pid="4" name="DWDocClassId">
    <vt:lpwstr/>
  </property>
  <property fmtid="{D5CDD505-2E9C-101B-9397-08002B2CF9AE}" pid="5" name="DWDocPrecis">
    <vt:lpwstr/>
  </property>
  <property fmtid="{D5CDD505-2E9C-101B-9397-08002B2CF9AE}" pid="6" name="DWDocNo">
    <vt:lpwstr/>
  </property>
  <property fmtid="{D5CDD505-2E9C-101B-9397-08002B2CF9AE}" pid="7" name="DWDocSetID">
    <vt:lpwstr/>
  </property>
  <property fmtid="{D5CDD505-2E9C-101B-9397-08002B2CF9AE}" pid="8" name="DWDocType">
    <vt:lpwstr/>
  </property>
  <property fmtid="{D5CDD505-2E9C-101B-9397-08002B2CF9AE}" pid="9" name="DWDocVersion">
    <vt:lpwstr/>
  </property>
</Properties>
</file>